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970" windowHeight="12075"/>
  </bookViews>
  <sheets>
    <sheet name="Лист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/>
  <c r="E30"/>
  <c r="D30"/>
  <c r="C30"/>
  <c r="B30"/>
  <c r="H30" s="1"/>
  <c r="AB29"/>
  <c r="L29"/>
  <c r="E29"/>
  <c r="D29"/>
  <c r="C29"/>
  <c r="B29"/>
  <c r="H29" s="1"/>
  <c r="AB28"/>
  <c r="L28"/>
  <c r="E28"/>
  <c r="D28"/>
  <c r="C28"/>
  <c r="B28"/>
  <c r="H28" s="1"/>
  <c r="AB27"/>
  <c r="E27"/>
  <c r="D27"/>
  <c r="C27"/>
  <c r="B27"/>
  <c r="H27" s="1"/>
  <c r="AB26"/>
  <c r="E26"/>
  <c r="D26"/>
  <c r="C26"/>
  <c r="B26"/>
  <c r="H26" s="1"/>
  <c r="AB25"/>
  <c r="L25"/>
  <c r="E25"/>
  <c r="D25"/>
  <c r="C25"/>
  <c r="B25"/>
  <c r="AB24"/>
  <c r="L24"/>
  <c r="E24"/>
  <c r="D24"/>
  <c r="C24"/>
  <c r="B24"/>
  <c r="Q23"/>
  <c r="L22"/>
  <c r="G22"/>
  <c r="G30" s="1"/>
  <c r="B22"/>
  <c r="H22" s="1"/>
  <c r="M22" s="1"/>
  <c r="L21"/>
  <c r="G21"/>
  <c r="G29" s="1"/>
  <c r="B21"/>
  <c r="L20"/>
  <c r="G20"/>
  <c r="G28" s="1"/>
  <c r="B20"/>
  <c r="H20" s="1"/>
  <c r="M20" s="1"/>
  <c r="G19"/>
  <c r="G27" s="1"/>
  <c r="B19"/>
  <c r="F19" s="1"/>
  <c r="F27" s="1"/>
  <c r="G18"/>
  <c r="B18"/>
  <c r="H18" s="1"/>
  <c r="L17"/>
  <c r="G17"/>
  <c r="G26" s="1"/>
  <c r="B17"/>
  <c r="L16"/>
  <c r="G16"/>
  <c r="G25" s="1"/>
  <c r="B16"/>
  <c r="H16" s="1"/>
  <c r="L15"/>
  <c r="G15"/>
  <c r="G24" s="1"/>
  <c r="B15"/>
  <c r="O15" s="1"/>
  <c r="F15" l="1"/>
  <c r="F24" s="1"/>
  <c r="H15"/>
  <c r="M15" s="1"/>
  <c r="F20"/>
  <c r="F28" s="1"/>
  <c r="F22"/>
  <c r="F30" s="1"/>
  <c r="J16"/>
  <c r="K16"/>
  <c r="K29"/>
  <c r="Q28"/>
  <c r="J27"/>
  <c r="K27"/>
  <c r="K20"/>
  <c r="Q20"/>
  <c r="K22"/>
  <c r="Q22"/>
  <c r="H24"/>
  <c r="K24" s="1"/>
  <c r="Q16"/>
  <c r="H17"/>
  <c r="K17" s="1"/>
  <c r="H19"/>
  <c r="M19" s="1"/>
  <c r="J20"/>
  <c r="H21"/>
  <c r="K21" s="1"/>
  <c r="J22"/>
  <c r="H25"/>
  <c r="Q25" s="1"/>
  <c r="R16" s="1"/>
  <c r="M26"/>
  <c r="J26"/>
  <c r="K26"/>
  <c r="Q26"/>
  <c r="I26"/>
  <c r="M28"/>
  <c r="I28"/>
  <c r="K28"/>
  <c r="J28"/>
  <c r="M18"/>
  <c r="K18"/>
  <c r="J18"/>
  <c r="I18"/>
  <c r="M30"/>
  <c r="I30"/>
  <c r="K30"/>
  <c r="J30"/>
  <c r="Q18"/>
  <c r="R18" s="1"/>
  <c r="M27"/>
  <c r="I29"/>
  <c r="M29"/>
  <c r="M16"/>
  <c r="F21"/>
  <c r="F29" s="1"/>
  <c r="M25"/>
  <c r="I27"/>
  <c r="Q27"/>
  <c r="J29"/>
  <c r="Q29"/>
  <c r="F18"/>
  <c r="I16"/>
  <c r="F17"/>
  <c r="F26" s="1"/>
  <c r="F16"/>
  <c r="F25" s="1"/>
  <c r="I20"/>
  <c r="I22"/>
  <c r="J21" l="1"/>
  <c r="Q19"/>
  <c r="I15"/>
  <c r="N24"/>
  <c r="I24"/>
  <c r="J15"/>
  <c r="K15"/>
  <c r="I21"/>
  <c r="Q15"/>
  <c r="I17"/>
  <c r="M17"/>
  <c r="I19"/>
  <c r="M24"/>
  <c r="I25"/>
  <c r="J24"/>
  <c r="Q24"/>
  <c r="J25"/>
  <c r="K25"/>
  <c r="J19"/>
  <c r="K19"/>
  <c r="J17"/>
  <c r="M21"/>
  <c r="Q21"/>
  <c r="Q17"/>
  <c r="R17" s="1"/>
  <c r="R15" l="1"/>
</calcChain>
</file>

<file path=xl/sharedStrings.xml><?xml version="1.0" encoding="utf-8"?>
<sst xmlns="http://schemas.openxmlformats.org/spreadsheetml/2006/main" count="69" uniqueCount="41">
  <si>
    <t>Категория номера</t>
  </si>
  <si>
    <t>Стоимость 1/койко-дня  по  прайс-листу на  2019 год</t>
  </si>
  <si>
    <t xml:space="preserve">Предлагаемая цена 1/койко-дня  </t>
  </si>
  <si>
    <t>Стоимость 1 койко/дня для тура (скидка 25%) 2019 год</t>
  </si>
  <si>
    <t>стоимость тура
 на 2 дня</t>
  </si>
  <si>
    <t>стоимость тура
 на 3 дня</t>
  </si>
  <si>
    <t>стоимость тура на 4 дня</t>
  </si>
  <si>
    <t>Стоимость 1 койко-дня для тура 2018 год</t>
  </si>
  <si>
    <t>рост 2019/2018</t>
  </si>
  <si>
    <t xml:space="preserve">Стандарт 2 -местный </t>
  </si>
  <si>
    <t>Стандарт улучшенный</t>
  </si>
  <si>
    <t>Стандарт 1-местный</t>
  </si>
  <si>
    <t xml:space="preserve">«Люкс» или «Студия» двухместном размещении </t>
  </si>
  <si>
    <t xml:space="preserve">«Люкс» или «Студия» без кондиционера при двухместном размещении </t>
  </si>
  <si>
    <t>«Люкс» или «Студия» при одноместном размещении</t>
  </si>
  <si>
    <t>Дополнительное место в номере Стандарт (ребенок до 14 лет)</t>
  </si>
  <si>
    <t>Дополнительное место в номере «Люкс» или «Студия» (ребенок до 14 лет)</t>
  </si>
  <si>
    <t>Дополнительное место в номере «Люкс» или «Студия» (взрослый)</t>
  </si>
  <si>
    <t xml:space="preserve">              </t>
  </si>
  <si>
    <t>Прайс-лист стоимости  "Тура выходного дня" на одного человека</t>
  </si>
  <si>
    <r>
      <t>в ООО ”Санаторий имени Станко”</t>
    </r>
    <r>
      <rPr>
        <sz val="14"/>
        <color theme="1"/>
        <rFont val="Times New Roman"/>
        <family val="1"/>
        <charset val="204"/>
      </rPr>
      <t xml:space="preserve"> </t>
    </r>
  </si>
  <si>
    <t>на 1 день</t>
  </si>
  <si>
    <t>на 2 дня</t>
  </si>
  <si>
    <t>на 3 дня</t>
  </si>
  <si>
    <t>на 4 дня</t>
  </si>
  <si>
    <t>29.04.18.- 02.05.18</t>
  </si>
  <si>
    <t>с 04.06.2018 по 26.08.2018</t>
  </si>
  <si>
    <t>Стандарт 2-местный</t>
  </si>
  <si>
    <t>-</t>
  </si>
  <si>
    <t>Стандарт одноместный</t>
  </si>
  <si>
    <t>Люкс или Студия при двухместном размещении</t>
  </si>
  <si>
    <t>Люкс или Студия при одноместном размещении</t>
  </si>
  <si>
    <r>
      <t xml:space="preserve">Доп. место  в номере Стандарт </t>
    </r>
    <r>
      <rPr>
        <i/>
        <sz val="12"/>
        <color theme="1"/>
        <rFont val="Times New Roman"/>
        <family val="1"/>
        <charset val="204"/>
      </rPr>
      <t>(ребенок до 14 лет)</t>
    </r>
  </si>
  <si>
    <r>
      <t xml:space="preserve">Доп. место  в номере Люкс или Студия </t>
    </r>
    <r>
      <rPr>
        <i/>
        <sz val="12"/>
        <color theme="1"/>
        <rFont val="Times New Roman"/>
        <family val="1"/>
        <charset val="204"/>
      </rPr>
      <t>(ребенок до 14 лет)</t>
    </r>
  </si>
  <si>
    <r>
      <t xml:space="preserve">Доп. место  в номере Люкс  </t>
    </r>
    <r>
      <rPr>
        <i/>
        <sz val="12"/>
        <color theme="1"/>
        <rFont val="Times New Roman"/>
        <family val="1"/>
        <charset val="204"/>
      </rPr>
      <t>(взрослый)</t>
    </r>
  </si>
  <si>
    <t>с 27.08.2018 по 30.12.2018</t>
  </si>
  <si>
    <t>Игошина С.В.</t>
  </si>
  <si>
    <t>на  2020 год</t>
  </si>
  <si>
    <t>Низкий сезон с 09.01.2020 по 02.06.2020  и с 02.09.2020 по 30.12.2020</t>
  </si>
  <si>
    <t>Высокий сезон с 03.06.2020 по 01.09.2020</t>
  </si>
  <si>
    <t xml:space="preserve">«Люкс» или «Студия»  при двухместном размещении 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</si>
</sst>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164" fontId="0" fillId="0" borderId="0" xfId="1" applyFont="1"/>
    <xf numFmtId="9" fontId="0" fillId="0" borderId="0" xfId="2" applyFont="1"/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0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6</xdr:row>
      <xdr:rowOff>180975</xdr:rowOff>
    </xdr:from>
    <xdr:to>
      <xdr:col>0</xdr:col>
      <xdr:colOff>1228725</xdr:colOff>
      <xdr:row>10</xdr:row>
      <xdr:rowOff>171450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5" y="1362075"/>
          <a:ext cx="1028700" cy="6762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94;&#1077;&#1085;&#1099;%202019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на путевки 2019"/>
      <sheetName val="анализ цен на путевки 2019"/>
      <sheetName val="калькуляция 2019г."/>
      <sheetName val="программы 2019"/>
      <sheetName val="здоровая семья 2019"/>
      <sheetName val="здоровая семья расчет 2019"/>
      <sheetName val="предложение НГ 2019"/>
      <sheetName val="проект доходы коммерция"/>
      <sheetName val="тур выходного дня  2019"/>
    </sheetNames>
    <sheetDataSet>
      <sheetData sheetId="0">
        <row r="23">
          <cell r="B23">
            <v>2100</v>
          </cell>
          <cell r="H23">
            <v>2500</v>
          </cell>
        </row>
        <row r="25">
          <cell r="B25">
            <v>2400</v>
          </cell>
          <cell r="H25">
            <v>2800</v>
          </cell>
        </row>
        <row r="26">
          <cell r="B26">
            <v>2600</v>
          </cell>
          <cell r="H26">
            <v>3100</v>
          </cell>
        </row>
        <row r="27">
          <cell r="B27">
            <v>2600</v>
          </cell>
        </row>
        <row r="28">
          <cell r="B28">
            <v>4300</v>
          </cell>
          <cell r="H28">
            <v>4900</v>
          </cell>
        </row>
        <row r="29">
          <cell r="B29">
            <v>1400</v>
          </cell>
          <cell r="H29">
            <v>1700</v>
          </cell>
        </row>
        <row r="30">
          <cell r="B30">
            <v>1700</v>
          </cell>
          <cell r="H30">
            <v>2100</v>
          </cell>
        </row>
        <row r="31">
          <cell r="B31">
            <v>2100</v>
          </cell>
          <cell r="H31">
            <v>2500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topLeftCell="A22" workbookViewId="0">
      <selection activeCell="A3" sqref="A3"/>
    </sheetView>
  </sheetViews>
  <sheetFormatPr defaultRowHeight="15"/>
  <cols>
    <col min="1" max="1" width="65.28515625" customWidth="1"/>
    <col min="2" max="8" width="18" hidden="1" customWidth="1"/>
    <col min="9" max="9" width="28" customWidth="1"/>
    <col min="10" max="10" width="28.28515625" customWidth="1"/>
    <col min="11" max="13" width="18" hidden="1" customWidth="1"/>
    <col min="14" max="14" width="15.85546875" hidden="1" customWidth="1"/>
    <col min="15" max="21" width="0" hidden="1" customWidth="1"/>
    <col min="22" max="22" width="40.140625" hidden="1" customWidth="1"/>
    <col min="23" max="31" width="0" hidden="1" customWidth="1"/>
  </cols>
  <sheetData>
    <row r="1" spans="1:26">
      <c r="J1" s="12"/>
    </row>
    <row r="3" spans="1:26" ht="15.75">
      <c r="I3" s="13"/>
    </row>
    <row r="4" spans="1:26" ht="15.75">
      <c r="I4" s="13"/>
    </row>
    <row r="5" spans="1:26" ht="15.75">
      <c r="I5" s="13"/>
    </row>
    <row r="6" spans="1:26" ht="15.75">
      <c r="I6" s="13"/>
    </row>
    <row r="8" spans="1:26" hidden="1"/>
    <row r="9" spans="1:26" ht="19.5">
      <c r="A9" s="27" t="s">
        <v>19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26" ht="19.5">
      <c r="A10" s="27" t="s">
        <v>20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26" ht="18.75">
      <c r="A11" s="28" t="s">
        <v>37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26" ht="13.5" customHeight="1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26" ht="73.5" customHeight="1" thickBot="1">
      <c r="A13" s="1" t="s">
        <v>0</v>
      </c>
      <c r="B13" s="2" t="s">
        <v>1</v>
      </c>
      <c r="C13" s="2" t="s">
        <v>2</v>
      </c>
      <c r="D13" s="2" t="s">
        <v>2</v>
      </c>
      <c r="E13" s="2" t="s">
        <v>2</v>
      </c>
      <c r="F13" s="2" t="s">
        <v>2</v>
      </c>
      <c r="G13" s="2" t="s">
        <v>2</v>
      </c>
      <c r="H13" s="2" t="s">
        <v>3</v>
      </c>
      <c r="I13" s="2" t="s">
        <v>4</v>
      </c>
      <c r="J13" s="2" t="s">
        <v>5</v>
      </c>
      <c r="K13" s="2" t="s">
        <v>6</v>
      </c>
      <c r="L13" s="2" t="s">
        <v>7</v>
      </c>
      <c r="M13" s="2" t="s">
        <v>8</v>
      </c>
      <c r="V13" s="15" t="s">
        <v>0</v>
      </c>
      <c r="W13" s="15" t="s">
        <v>21</v>
      </c>
      <c r="X13" s="15" t="s">
        <v>22</v>
      </c>
      <c r="Y13" s="15" t="s">
        <v>23</v>
      </c>
      <c r="Z13" s="16" t="s">
        <v>24</v>
      </c>
    </row>
    <row r="14" spans="1:26" ht="20.25" customHeight="1" thickBot="1">
      <c r="A14" s="21" t="s">
        <v>38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V14" s="17"/>
      <c r="W14" s="17"/>
      <c r="X14" s="17"/>
      <c r="Y14" s="17"/>
      <c r="Z14" s="18" t="s">
        <v>25</v>
      </c>
    </row>
    <row r="15" spans="1:26" ht="19.5" thickBot="1">
      <c r="A15" s="3" t="s">
        <v>9</v>
      </c>
      <c r="B15" s="4">
        <f>'[1]цены на путевки 2019'!B23</f>
        <v>2100</v>
      </c>
      <c r="C15" s="4">
        <v>2400</v>
      </c>
      <c r="D15" s="4">
        <v>2200</v>
      </c>
      <c r="E15" s="4">
        <v>2300</v>
      </c>
      <c r="F15" s="5">
        <f t="shared" ref="F15:F22" si="0">B15/C15-100%</f>
        <v>-0.125</v>
      </c>
      <c r="G15" s="5">
        <f t="shared" ref="G15:G22" si="1">C15/E15-100%</f>
        <v>4.3478260869565188E-2</v>
      </c>
      <c r="H15" s="4">
        <f>ROUND(B15*0.75,-2)</f>
        <v>1600</v>
      </c>
      <c r="I15" s="4">
        <f>H15*2</f>
        <v>3200</v>
      </c>
      <c r="J15" s="4">
        <f>H15*3</f>
        <v>4800</v>
      </c>
      <c r="K15" s="4">
        <f>H15*4</f>
        <v>6400</v>
      </c>
      <c r="L15" s="4">
        <f>W24</f>
        <v>1500</v>
      </c>
      <c r="M15" s="6">
        <f>H15/L15-100%</f>
        <v>6.6666666666666652E-2</v>
      </c>
      <c r="N15" s="7">
        <v>1800</v>
      </c>
      <c r="O15" s="8">
        <f>N15/B15-100%</f>
        <v>-0.1428571428571429</v>
      </c>
      <c r="Q15">
        <f>(B15*9+H15*3)/12</f>
        <v>1975</v>
      </c>
      <c r="R15">
        <f>(Q15+Q24)/2</f>
        <v>2162.5</v>
      </c>
      <c r="V15" s="23" t="s">
        <v>26</v>
      </c>
      <c r="W15" s="24"/>
      <c r="X15" s="24"/>
      <c r="Y15" s="24"/>
      <c r="Z15" s="25"/>
    </row>
    <row r="16" spans="1:26" ht="19.5" thickBot="1">
      <c r="A16" s="3" t="s">
        <v>11</v>
      </c>
      <c r="B16" s="4">
        <f>'[1]цены на путевки 2019'!B25</f>
        <v>2400</v>
      </c>
      <c r="C16" s="9">
        <v>2700</v>
      </c>
      <c r="D16" s="9">
        <v>2500</v>
      </c>
      <c r="E16" s="9">
        <v>2600</v>
      </c>
      <c r="F16" s="5">
        <f t="shared" si="0"/>
        <v>-0.11111111111111116</v>
      </c>
      <c r="G16" s="5">
        <f t="shared" si="1"/>
        <v>3.8461538461538547E-2</v>
      </c>
      <c r="H16" s="4">
        <f t="shared" ref="H16:H18" si="2">ROUND(B16*0.75,-2)</f>
        <v>1800</v>
      </c>
      <c r="I16" s="4">
        <f t="shared" ref="I16:I22" si="3">H16*2</f>
        <v>3600</v>
      </c>
      <c r="J16" s="4">
        <f t="shared" ref="J16:J22" si="4">H16*3</f>
        <v>5400</v>
      </c>
      <c r="K16" s="4">
        <f t="shared" ref="K16:K22" si="5">H16*4</f>
        <v>7200</v>
      </c>
      <c r="L16" s="4">
        <f>W25</f>
        <v>1700</v>
      </c>
      <c r="M16" s="6">
        <f t="shared" ref="M16:M22" si="6">H16/L16-100%</f>
        <v>5.8823529411764719E-2</v>
      </c>
      <c r="N16" s="8"/>
      <c r="O16" s="8"/>
      <c r="Q16">
        <f t="shared" ref="Q16:Q26" si="7">(B16*9+H16*3)/12</f>
        <v>2250</v>
      </c>
      <c r="R16">
        <f>(Q16+Q25)/2</f>
        <v>2437.5</v>
      </c>
      <c r="V16" s="19" t="s">
        <v>10</v>
      </c>
      <c r="W16" s="20">
        <v>1800</v>
      </c>
      <c r="X16" s="20">
        <v>3400</v>
      </c>
      <c r="Y16" s="20">
        <v>5100</v>
      </c>
      <c r="Z16" s="20" t="s">
        <v>28</v>
      </c>
    </row>
    <row r="17" spans="1:28" ht="19.5" thickBot="1">
      <c r="A17" s="3" t="s">
        <v>12</v>
      </c>
      <c r="B17" s="4">
        <f>'[1]цены на путевки 2019'!B26</f>
        <v>2600</v>
      </c>
      <c r="C17" s="9">
        <v>2900</v>
      </c>
      <c r="D17" s="9">
        <v>2600</v>
      </c>
      <c r="E17" s="9">
        <v>2800</v>
      </c>
      <c r="F17" s="5">
        <f t="shared" si="0"/>
        <v>-0.10344827586206895</v>
      </c>
      <c r="G17" s="5">
        <f t="shared" si="1"/>
        <v>3.5714285714285809E-2</v>
      </c>
      <c r="H17" s="4">
        <f t="shared" si="2"/>
        <v>2000</v>
      </c>
      <c r="I17" s="4">
        <f t="shared" si="3"/>
        <v>4000</v>
      </c>
      <c r="J17" s="4">
        <f t="shared" si="4"/>
        <v>6000</v>
      </c>
      <c r="K17" s="4">
        <f t="shared" si="5"/>
        <v>8000</v>
      </c>
      <c r="L17" s="4">
        <f>W26</f>
        <v>1800</v>
      </c>
      <c r="M17" s="6">
        <f t="shared" si="6"/>
        <v>0.11111111111111116</v>
      </c>
      <c r="N17" s="8"/>
      <c r="O17" s="8"/>
      <c r="Q17">
        <f t="shared" si="7"/>
        <v>2450</v>
      </c>
      <c r="R17">
        <f>(Q17+Q26)/2</f>
        <v>2675</v>
      </c>
      <c r="V17" s="19" t="s">
        <v>29</v>
      </c>
      <c r="W17" s="20">
        <v>1900</v>
      </c>
      <c r="X17" s="20">
        <v>3600</v>
      </c>
      <c r="Y17" s="20">
        <v>5400</v>
      </c>
      <c r="Z17" s="20" t="s">
        <v>28</v>
      </c>
    </row>
    <row r="18" spans="1:28" ht="32.25" hidden="1" thickBot="1">
      <c r="A18" s="3" t="s">
        <v>13</v>
      </c>
      <c r="B18" s="4">
        <f>'[1]цены на путевки 2019'!B27</f>
        <v>2600</v>
      </c>
      <c r="C18" s="9">
        <v>2900</v>
      </c>
      <c r="D18" s="9">
        <v>2600</v>
      </c>
      <c r="E18" s="9">
        <v>2800</v>
      </c>
      <c r="F18" s="5">
        <f t="shared" si="0"/>
        <v>-0.10344827586206895</v>
      </c>
      <c r="G18" s="5">
        <f t="shared" si="1"/>
        <v>3.5714285714285809E-2</v>
      </c>
      <c r="H18" s="4">
        <f t="shared" si="2"/>
        <v>2000</v>
      </c>
      <c r="I18" s="4">
        <f t="shared" si="3"/>
        <v>4000</v>
      </c>
      <c r="J18" s="4">
        <f t="shared" si="4"/>
        <v>6000</v>
      </c>
      <c r="K18" s="4">
        <f t="shared" si="5"/>
        <v>8000</v>
      </c>
      <c r="L18" s="4">
        <v>1800</v>
      </c>
      <c r="M18" s="6">
        <f t="shared" si="6"/>
        <v>0.11111111111111116</v>
      </c>
      <c r="N18" s="8"/>
      <c r="O18" s="8"/>
      <c r="Q18">
        <f t="shared" si="7"/>
        <v>2450</v>
      </c>
      <c r="R18" t="e">
        <f>(Q18+#REF!)/2</f>
        <v>#REF!</v>
      </c>
      <c r="V18" s="19" t="s">
        <v>30</v>
      </c>
      <c r="W18" s="20">
        <v>2100</v>
      </c>
      <c r="X18" s="20">
        <v>4000</v>
      </c>
      <c r="Y18" s="20">
        <v>6000</v>
      </c>
      <c r="Z18" s="20" t="s">
        <v>28</v>
      </c>
    </row>
    <row r="19" spans="1:28" ht="18.75" customHeight="1" thickBot="1">
      <c r="A19" s="3" t="s">
        <v>14</v>
      </c>
      <c r="B19" s="4">
        <f>'[1]цены на путевки 2019'!B28</f>
        <v>4300</v>
      </c>
      <c r="C19" s="9">
        <v>4500</v>
      </c>
      <c r="D19" s="9">
        <v>4000</v>
      </c>
      <c r="E19" s="9">
        <v>4300</v>
      </c>
      <c r="F19" s="5">
        <f t="shared" si="0"/>
        <v>-4.4444444444444398E-2</v>
      </c>
      <c r="G19" s="5">
        <f t="shared" si="1"/>
        <v>4.6511627906976827E-2</v>
      </c>
      <c r="H19" s="4">
        <f>ROUND(B19*0.75,-2)</f>
        <v>3200</v>
      </c>
      <c r="I19" s="4">
        <f t="shared" si="3"/>
        <v>6400</v>
      </c>
      <c r="J19" s="4">
        <f t="shared" si="4"/>
        <v>9600</v>
      </c>
      <c r="K19" s="4">
        <f t="shared" si="5"/>
        <v>12800</v>
      </c>
      <c r="L19" s="4">
        <v>2600</v>
      </c>
      <c r="M19" s="6">
        <f t="shared" si="6"/>
        <v>0.23076923076923084</v>
      </c>
      <c r="N19" s="8"/>
      <c r="O19" s="8"/>
      <c r="Q19">
        <f t="shared" si="7"/>
        <v>4025</v>
      </c>
      <c r="V19" s="19" t="s">
        <v>31</v>
      </c>
      <c r="W19" s="20">
        <v>3300</v>
      </c>
      <c r="X19" s="20">
        <v>6400</v>
      </c>
      <c r="Y19" s="20">
        <v>9600</v>
      </c>
      <c r="Z19" s="20" t="s">
        <v>28</v>
      </c>
    </row>
    <row r="20" spans="1:28" ht="17.25" customHeight="1" thickBot="1">
      <c r="A20" s="3" t="s">
        <v>15</v>
      </c>
      <c r="B20" s="4">
        <f>'[1]цены на путевки 2019'!B29</f>
        <v>1400</v>
      </c>
      <c r="C20" s="9">
        <v>1600</v>
      </c>
      <c r="D20" s="9">
        <v>1400</v>
      </c>
      <c r="E20" s="9">
        <v>1500</v>
      </c>
      <c r="F20" s="5">
        <f t="shared" si="0"/>
        <v>-0.125</v>
      </c>
      <c r="G20" s="5">
        <f t="shared" si="1"/>
        <v>6.6666666666666652E-2</v>
      </c>
      <c r="H20" s="4">
        <f>ROUND(B20*0.75,-2)</f>
        <v>1100</v>
      </c>
      <c r="I20" s="4">
        <f t="shared" si="3"/>
        <v>2200</v>
      </c>
      <c r="J20" s="4">
        <f t="shared" si="4"/>
        <v>3300</v>
      </c>
      <c r="K20" s="4">
        <f t="shared" si="5"/>
        <v>4400</v>
      </c>
      <c r="L20" s="4">
        <f>W27</f>
        <v>1000</v>
      </c>
      <c r="M20" s="6">
        <f t="shared" si="6"/>
        <v>0.10000000000000009</v>
      </c>
      <c r="N20" s="8"/>
      <c r="O20" s="8"/>
      <c r="Q20">
        <f t="shared" si="7"/>
        <v>1325</v>
      </c>
      <c r="V20" s="19" t="s">
        <v>32</v>
      </c>
      <c r="W20" s="20">
        <v>1100</v>
      </c>
      <c r="X20" s="20">
        <v>2000</v>
      </c>
      <c r="Y20" s="20">
        <v>3000</v>
      </c>
      <c r="Z20" s="20" t="s">
        <v>28</v>
      </c>
    </row>
    <row r="21" spans="1:28" ht="32.25" thickBot="1">
      <c r="A21" s="3" t="s">
        <v>16</v>
      </c>
      <c r="B21" s="4">
        <f>'[1]цены на путевки 2019'!B30</f>
        <v>1700</v>
      </c>
      <c r="C21" s="9">
        <v>1900</v>
      </c>
      <c r="D21" s="9">
        <v>1700</v>
      </c>
      <c r="E21" s="9">
        <v>1800</v>
      </c>
      <c r="F21" s="5">
        <f t="shared" si="0"/>
        <v>-0.10526315789473684</v>
      </c>
      <c r="G21" s="5">
        <f t="shared" si="1"/>
        <v>5.555555555555558E-2</v>
      </c>
      <c r="H21" s="4">
        <f>ROUND(B21*0.75,-2)</f>
        <v>1300</v>
      </c>
      <c r="I21" s="4">
        <f t="shared" si="3"/>
        <v>2600</v>
      </c>
      <c r="J21" s="4">
        <f t="shared" si="4"/>
        <v>3900</v>
      </c>
      <c r="K21" s="4">
        <f t="shared" si="5"/>
        <v>5200</v>
      </c>
      <c r="L21" s="4">
        <f t="shared" ref="L21:L22" si="8">W28</f>
        <v>1200</v>
      </c>
      <c r="M21" s="6">
        <f t="shared" si="6"/>
        <v>8.3333333333333259E-2</v>
      </c>
      <c r="N21" s="8"/>
      <c r="O21" s="8"/>
      <c r="Q21">
        <f t="shared" si="7"/>
        <v>1600</v>
      </c>
      <c r="V21" s="19" t="s">
        <v>33</v>
      </c>
      <c r="W21" s="20">
        <v>1300</v>
      </c>
      <c r="X21" s="20">
        <v>2400</v>
      </c>
      <c r="Y21" s="20">
        <v>3600</v>
      </c>
      <c r="Z21" s="20" t="s">
        <v>28</v>
      </c>
    </row>
    <row r="22" spans="1:28" ht="32.25" thickBot="1">
      <c r="A22" s="3" t="s">
        <v>17</v>
      </c>
      <c r="B22" s="4">
        <f>'[1]цены на путевки 2019'!B31</f>
        <v>2100</v>
      </c>
      <c r="C22" s="9">
        <v>2400</v>
      </c>
      <c r="D22" s="9">
        <v>2200</v>
      </c>
      <c r="E22" s="9">
        <v>2300</v>
      </c>
      <c r="F22" s="5">
        <f t="shared" si="0"/>
        <v>-0.125</v>
      </c>
      <c r="G22" s="5">
        <f t="shared" si="1"/>
        <v>4.3478260869565188E-2</v>
      </c>
      <c r="H22" s="4">
        <f>ROUND(B22*0.75,-2)</f>
        <v>1600</v>
      </c>
      <c r="I22" s="4">
        <f t="shared" si="3"/>
        <v>3200</v>
      </c>
      <c r="J22" s="4">
        <f t="shared" si="4"/>
        <v>4800</v>
      </c>
      <c r="K22" s="4">
        <f t="shared" si="5"/>
        <v>6400</v>
      </c>
      <c r="L22" s="4">
        <f t="shared" si="8"/>
        <v>1500</v>
      </c>
      <c r="M22" s="6">
        <f t="shared" si="6"/>
        <v>6.6666666666666652E-2</v>
      </c>
      <c r="N22" s="8"/>
      <c r="O22" s="8"/>
      <c r="Q22">
        <f t="shared" si="7"/>
        <v>1975</v>
      </c>
      <c r="V22" s="19" t="s">
        <v>34</v>
      </c>
      <c r="W22" s="20">
        <v>1700</v>
      </c>
      <c r="X22" s="20">
        <v>3200</v>
      </c>
      <c r="Y22" s="20">
        <v>4800</v>
      </c>
      <c r="Z22" s="20" t="s">
        <v>28</v>
      </c>
    </row>
    <row r="23" spans="1:28" ht="20.25" thickBot="1">
      <c r="A23" s="21" t="s">
        <v>39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8"/>
      <c r="O23" s="8"/>
      <c r="Q23">
        <f t="shared" si="7"/>
        <v>0</v>
      </c>
      <c r="V23" s="23" t="s">
        <v>35</v>
      </c>
      <c r="W23" s="24"/>
      <c r="X23" s="24"/>
      <c r="Y23" s="24"/>
      <c r="Z23" s="25"/>
    </row>
    <row r="24" spans="1:28" ht="19.5" thickBot="1">
      <c r="A24" s="3" t="s">
        <v>9</v>
      </c>
      <c r="B24" s="4">
        <f>'[1]цены на путевки 2019'!H23</f>
        <v>2500</v>
      </c>
      <c r="C24" s="4">
        <f>C15-400</f>
        <v>2000</v>
      </c>
      <c r="D24" s="4">
        <f>D15-400</f>
        <v>1800</v>
      </c>
      <c r="E24" s="4">
        <f>E15-400</f>
        <v>1900</v>
      </c>
      <c r="F24" s="4">
        <f>F15-400</f>
        <v>-400.125</v>
      </c>
      <c r="G24" s="4">
        <f>G15-400</f>
        <v>-399.95652173913044</v>
      </c>
      <c r="H24" s="4">
        <f>ROUND(B24*0.75,-2)</f>
        <v>1900</v>
      </c>
      <c r="I24" s="4">
        <f>H24*2</f>
        <v>3800</v>
      </c>
      <c r="J24" s="4">
        <f>H24*3</f>
        <v>5700</v>
      </c>
      <c r="K24" s="4">
        <f>H24*4</f>
        <v>7600</v>
      </c>
      <c r="L24" s="4" t="e">
        <f>#REF!</f>
        <v>#REF!</v>
      </c>
      <c r="M24" s="6" t="e">
        <f>H24/L24-100%</f>
        <v>#REF!</v>
      </c>
      <c r="N24" s="7">
        <f>H24*0.72</f>
        <v>1368</v>
      </c>
      <c r="O24" s="8"/>
      <c r="Q24">
        <f t="shared" si="7"/>
        <v>2350</v>
      </c>
      <c r="S24">
        <v>2000</v>
      </c>
      <c r="V24" s="19" t="s">
        <v>27</v>
      </c>
      <c r="W24" s="20">
        <v>1500</v>
      </c>
      <c r="X24" s="20">
        <v>2800</v>
      </c>
      <c r="Y24" s="20">
        <v>4200</v>
      </c>
      <c r="Z24" s="20" t="s">
        <v>28</v>
      </c>
      <c r="AB24">
        <f>W24/S24</f>
        <v>0.75</v>
      </c>
    </row>
    <row r="25" spans="1:28" ht="19.5" thickBot="1">
      <c r="A25" s="3" t="s">
        <v>11</v>
      </c>
      <c r="B25" s="4">
        <f>'[1]цены на путевки 2019'!H25</f>
        <v>2800</v>
      </c>
      <c r="C25" s="4">
        <f t="shared" ref="C25:G26" si="9">C16-400</f>
        <v>2300</v>
      </c>
      <c r="D25" s="4">
        <f t="shared" si="9"/>
        <v>2100</v>
      </c>
      <c r="E25" s="4">
        <f t="shared" si="9"/>
        <v>2200</v>
      </c>
      <c r="F25" s="4">
        <f t="shared" si="9"/>
        <v>-400.11111111111109</v>
      </c>
      <c r="G25" s="4">
        <f t="shared" si="9"/>
        <v>-399.96153846153845</v>
      </c>
      <c r="H25" s="4">
        <f t="shared" ref="H25:H30" si="10">ROUND(B25*0.75,-2)</f>
        <v>2100</v>
      </c>
      <c r="I25" s="4">
        <f t="shared" ref="I25:I30" si="11">H25*2</f>
        <v>4200</v>
      </c>
      <c r="J25" s="4">
        <f t="shared" ref="J25:J30" si="12">H25*3</f>
        <v>6300</v>
      </c>
      <c r="K25" s="4">
        <f t="shared" ref="K25:K30" si="13">H25*4</f>
        <v>8400</v>
      </c>
      <c r="L25" s="4">
        <f>W17</f>
        <v>1900</v>
      </c>
      <c r="M25" s="6">
        <f t="shared" ref="M25:M30" si="14">H25/L25-100%</f>
        <v>0.10526315789473695</v>
      </c>
      <c r="N25" s="8"/>
      <c r="O25" s="8"/>
      <c r="Q25">
        <f t="shared" si="7"/>
        <v>2625</v>
      </c>
      <c r="S25">
        <v>2300</v>
      </c>
      <c r="V25" s="19" t="s">
        <v>29</v>
      </c>
      <c r="W25" s="20">
        <v>1700</v>
      </c>
      <c r="X25" s="20">
        <v>3200</v>
      </c>
      <c r="Y25" s="20">
        <v>4800</v>
      </c>
      <c r="Z25" s="20" t="s">
        <v>28</v>
      </c>
      <c r="AB25">
        <f t="shared" ref="AB25:AB29" si="15">W25/S25</f>
        <v>0.73913043478260865</v>
      </c>
    </row>
    <row r="26" spans="1:28" ht="32.25" thickBot="1">
      <c r="A26" s="3" t="s">
        <v>40</v>
      </c>
      <c r="B26" s="4">
        <f>'[1]цены на путевки 2019'!H26</f>
        <v>3100</v>
      </c>
      <c r="C26" s="4">
        <f t="shared" si="9"/>
        <v>2500</v>
      </c>
      <c r="D26" s="4">
        <f t="shared" si="9"/>
        <v>2200</v>
      </c>
      <c r="E26" s="4">
        <f t="shared" si="9"/>
        <v>2400</v>
      </c>
      <c r="F26" s="4">
        <f t="shared" si="9"/>
        <v>-400.10344827586209</v>
      </c>
      <c r="G26" s="4">
        <f t="shared" si="9"/>
        <v>-399.96428571428572</v>
      </c>
      <c r="H26" s="4">
        <f t="shared" si="10"/>
        <v>2300</v>
      </c>
      <c r="I26" s="4">
        <f t="shared" si="11"/>
        <v>4600</v>
      </c>
      <c r="J26" s="4">
        <f t="shared" si="12"/>
        <v>6900</v>
      </c>
      <c r="K26" s="4">
        <f t="shared" si="13"/>
        <v>9200</v>
      </c>
      <c r="L26" s="4">
        <v>2100</v>
      </c>
      <c r="M26" s="6">
        <f t="shared" si="14"/>
        <v>9.5238095238095344E-2</v>
      </c>
      <c r="N26" s="8"/>
      <c r="O26" s="8"/>
      <c r="Q26">
        <f t="shared" si="7"/>
        <v>2900</v>
      </c>
      <c r="S26">
        <v>2500</v>
      </c>
      <c r="V26" s="19" t="s">
        <v>30</v>
      </c>
      <c r="W26" s="20">
        <v>1800</v>
      </c>
      <c r="X26" s="20">
        <v>3400</v>
      </c>
      <c r="Y26" s="20">
        <v>5100</v>
      </c>
      <c r="Z26" s="20" t="s">
        <v>28</v>
      </c>
      <c r="AB26">
        <f t="shared" si="15"/>
        <v>0.72</v>
      </c>
    </row>
    <row r="27" spans="1:28" ht="17.25" customHeight="1" thickBot="1">
      <c r="A27" s="3" t="s">
        <v>14</v>
      </c>
      <c r="B27" s="4">
        <f>'[1]цены на путевки 2019'!H28</f>
        <v>4900</v>
      </c>
      <c r="C27" s="4">
        <f>C19-400</f>
        <v>4100</v>
      </c>
      <c r="D27" s="4">
        <f>D19-400</f>
        <v>3600</v>
      </c>
      <c r="E27" s="4">
        <f>E19-400</f>
        <v>3900</v>
      </c>
      <c r="F27" s="4">
        <f>F19-400</f>
        <v>-400.04444444444442</v>
      </c>
      <c r="G27" s="4">
        <f>G19-400</f>
        <v>-399.95348837209303</v>
      </c>
      <c r="H27" s="4">
        <f>ROUND(B27*0.75,-2)</f>
        <v>3700</v>
      </c>
      <c r="I27" s="4">
        <f t="shared" si="11"/>
        <v>7400</v>
      </c>
      <c r="J27" s="4">
        <f t="shared" si="12"/>
        <v>11100</v>
      </c>
      <c r="K27" s="4">
        <f t="shared" si="13"/>
        <v>14800</v>
      </c>
      <c r="L27" s="4">
        <v>3300</v>
      </c>
      <c r="M27" s="6">
        <f t="shared" si="14"/>
        <v>0.1212121212121211</v>
      </c>
      <c r="N27" s="8"/>
      <c r="O27" s="8"/>
      <c r="Q27">
        <f>(B28*9+H28*3)/12</f>
        <v>1600</v>
      </c>
      <c r="S27">
        <v>1200</v>
      </c>
      <c r="V27" s="19" t="s">
        <v>32</v>
      </c>
      <c r="W27" s="20">
        <v>1000</v>
      </c>
      <c r="X27" s="20">
        <v>1800</v>
      </c>
      <c r="Y27" s="20">
        <v>2700</v>
      </c>
      <c r="Z27" s="20" t="s">
        <v>28</v>
      </c>
      <c r="AB27">
        <f t="shared" si="15"/>
        <v>0.83333333333333337</v>
      </c>
    </row>
    <row r="28" spans="1:28" ht="18.75" customHeight="1" thickBot="1">
      <c r="A28" s="3" t="s">
        <v>15</v>
      </c>
      <c r="B28" s="4">
        <f>'[1]цены на путевки 2019'!H29</f>
        <v>1700</v>
      </c>
      <c r="C28" s="4">
        <f>C20-400</f>
        <v>1200</v>
      </c>
      <c r="D28" s="4">
        <f>D20-400</f>
        <v>1000</v>
      </c>
      <c r="E28" s="4">
        <f>E20-400</f>
        <v>1100</v>
      </c>
      <c r="F28" s="4">
        <f>F20-400</f>
        <v>-400.125</v>
      </c>
      <c r="G28" s="4">
        <f>G20-400</f>
        <v>-399.93333333333334</v>
      </c>
      <c r="H28" s="4">
        <f t="shared" si="10"/>
        <v>1300</v>
      </c>
      <c r="I28" s="4">
        <f t="shared" si="11"/>
        <v>2600</v>
      </c>
      <c r="J28" s="4">
        <f t="shared" si="12"/>
        <v>3900</v>
      </c>
      <c r="K28" s="4">
        <f t="shared" si="13"/>
        <v>5200</v>
      </c>
      <c r="L28" s="4">
        <f>W20</f>
        <v>1100</v>
      </c>
      <c r="M28" s="6">
        <f t="shared" si="14"/>
        <v>0.18181818181818188</v>
      </c>
      <c r="N28" s="8"/>
      <c r="O28" s="8"/>
      <c r="Q28">
        <f>(B29*9+H29*3)/12</f>
        <v>1975</v>
      </c>
      <c r="S28">
        <v>1500</v>
      </c>
      <c r="V28" s="19" t="s">
        <v>33</v>
      </c>
      <c r="W28" s="20">
        <v>1200</v>
      </c>
      <c r="X28" s="20">
        <v>2200</v>
      </c>
      <c r="Y28" s="20">
        <v>3300</v>
      </c>
      <c r="Z28" s="20" t="s">
        <v>28</v>
      </c>
      <c r="AB28">
        <f t="shared" si="15"/>
        <v>0.8</v>
      </c>
    </row>
    <row r="29" spans="1:28" ht="32.25" thickBot="1">
      <c r="A29" s="3" t="s">
        <v>16</v>
      </c>
      <c r="B29" s="4">
        <f>'[1]цены на путевки 2019'!H30</f>
        <v>2100</v>
      </c>
      <c r="C29" s="4">
        <f>C21-400</f>
        <v>1500</v>
      </c>
      <c r="D29" s="4">
        <f>D21-400</f>
        <v>1300</v>
      </c>
      <c r="E29" s="4">
        <f>E21-400</f>
        <v>1400</v>
      </c>
      <c r="F29" s="4">
        <f>F21-400</f>
        <v>-400.10526315789474</v>
      </c>
      <c r="G29" s="4">
        <f>G21-400</f>
        <v>-399.94444444444446</v>
      </c>
      <c r="H29" s="4">
        <f t="shared" si="10"/>
        <v>1600</v>
      </c>
      <c r="I29" s="4">
        <f t="shared" si="11"/>
        <v>3200</v>
      </c>
      <c r="J29" s="4">
        <f t="shared" si="12"/>
        <v>4800</v>
      </c>
      <c r="K29" s="4">
        <f t="shared" si="13"/>
        <v>6400</v>
      </c>
      <c r="L29" s="4">
        <f t="shared" ref="L29:L30" si="16">W21</f>
        <v>1300</v>
      </c>
      <c r="M29" s="6">
        <f t="shared" si="14"/>
        <v>0.23076923076923084</v>
      </c>
      <c r="N29" s="8"/>
      <c r="O29" s="8"/>
      <c r="Q29">
        <f>(B30*9+H30*3)/12</f>
        <v>2350</v>
      </c>
      <c r="S29">
        <v>2000</v>
      </c>
      <c r="V29" s="19" t="s">
        <v>34</v>
      </c>
      <c r="W29" s="20">
        <v>1500</v>
      </c>
      <c r="X29" s="20">
        <v>2800</v>
      </c>
      <c r="Y29" s="20">
        <v>4200</v>
      </c>
      <c r="Z29" s="20" t="s">
        <v>28</v>
      </c>
      <c r="AB29">
        <f t="shared" si="15"/>
        <v>0.75</v>
      </c>
    </row>
    <row r="30" spans="1:28" ht="32.25" thickBot="1">
      <c r="A30" s="3" t="s">
        <v>17</v>
      </c>
      <c r="B30" s="4">
        <f>'[1]цены на путевки 2019'!H31</f>
        <v>2500</v>
      </c>
      <c r="C30" s="4">
        <f>C22-400</f>
        <v>2000</v>
      </c>
      <c r="D30" s="4">
        <f>D22-400</f>
        <v>1800</v>
      </c>
      <c r="E30" s="4">
        <f>E22-400</f>
        <v>1900</v>
      </c>
      <c r="F30" s="4">
        <f>F22-400</f>
        <v>-400.125</v>
      </c>
      <c r="G30" s="4">
        <f>G22-400</f>
        <v>-399.95652173913044</v>
      </c>
      <c r="H30" s="4">
        <f t="shared" si="10"/>
        <v>1900</v>
      </c>
      <c r="I30" s="4">
        <f t="shared" si="11"/>
        <v>3800</v>
      </c>
      <c r="J30" s="4">
        <f t="shared" si="12"/>
        <v>5700</v>
      </c>
      <c r="K30" s="4">
        <f t="shared" si="13"/>
        <v>7600</v>
      </c>
      <c r="L30" s="4">
        <f t="shared" si="16"/>
        <v>1700</v>
      </c>
      <c r="M30" s="6">
        <f t="shared" si="14"/>
        <v>0.11764705882352944</v>
      </c>
      <c r="N30" s="8"/>
      <c r="O30" s="8"/>
    </row>
    <row r="31" spans="1:28" ht="18.75">
      <c r="A31" s="10" t="s">
        <v>18</v>
      </c>
      <c r="B31" s="10"/>
      <c r="H31" s="10"/>
      <c r="I31" s="10"/>
      <c r="J31" s="10"/>
      <c r="K31" s="10"/>
      <c r="L31" s="10"/>
    </row>
    <row r="32" spans="1:28" s="11" customForma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s="11" customFormat="1">
      <c r="A33"/>
      <c r="B33"/>
      <c r="C33"/>
      <c r="D33"/>
      <c r="E33"/>
      <c r="F33"/>
      <c r="G33"/>
      <c r="H33"/>
      <c r="I33"/>
      <c r="J33"/>
      <c r="K33"/>
      <c r="L33"/>
    </row>
    <row r="34" spans="1:12">
      <c r="H34" t="s">
        <v>36</v>
      </c>
    </row>
  </sheetData>
  <mergeCells count="8">
    <mergeCell ref="A23:M23"/>
    <mergeCell ref="V23:Z23"/>
    <mergeCell ref="A32:L32"/>
    <mergeCell ref="A9:L9"/>
    <mergeCell ref="A10:L10"/>
    <mergeCell ref="A11:L11"/>
    <mergeCell ref="A14:M14"/>
    <mergeCell ref="V15:Z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2018-11-06T10:45:16Z</dcterms:created>
  <dcterms:modified xsi:type="dcterms:W3CDTF">2020-01-16T08:55:47Z</dcterms:modified>
</cp:coreProperties>
</file>