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90" windowHeight="120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C38" i="1"/>
  <c r="B38" i="1" s="1"/>
  <c r="G37" i="1"/>
  <c r="C37" i="1"/>
  <c r="I37" i="1" s="1"/>
  <c r="B37" i="1"/>
  <c r="H37" i="1" s="1"/>
  <c r="G36" i="1"/>
  <c r="C36" i="1"/>
  <c r="I36" i="1" s="1"/>
  <c r="B36" i="1"/>
  <c r="D36" i="1" s="1"/>
  <c r="J36" i="1" s="1"/>
  <c r="H35" i="1"/>
  <c r="C35" i="1"/>
  <c r="B35" i="1"/>
  <c r="G34" i="1"/>
  <c r="C34" i="1"/>
  <c r="B34" i="1" s="1"/>
  <c r="G33" i="1"/>
  <c r="C33" i="1"/>
  <c r="I33" i="1" s="1"/>
  <c r="B33" i="1"/>
  <c r="D24" i="1" s="1"/>
  <c r="J24" i="1" s="1"/>
  <c r="G32" i="1"/>
  <c r="C32" i="1"/>
  <c r="I32" i="1" s="1"/>
  <c r="B32" i="1"/>
  <c r="D32" i="1" s="1"/>
  <c r="J32" i="1" s="1"/>
  <c r="G31" i="1"/>
  <c r="D31" i="1"/>
  <c r="J31" i="1" s="1"/>
  <c r="C31" i="1"/>
  <c r="I31" i="1" s="1"/>
  <c r="B31" i="1"/>
  <c r="H31" i="1" s="1"/>
  <c r="I29" i="1"/>
  <c r="G29" i="1"/>
  <c r="I28" i="1"/>
  <c r="G28" i="1"/>
  <c r="I27" i="1"/>
  <c r="G27" i="1"/>
  <c r="I26" i="1"/>
  <c r="I25" i="1"/>
  <c r="G25" i="1"/>
  <c r="I24" i="1"/>
  <c r="G24" i="1"/>
  <c r="J23" i="1"/>
  <c r="I23" i="1"/>
  <c r="G23" i="1"/>
  <c r="D23" i="1"/>
  <c r="J22" i="1"/>
  <c r="I22" i="1"/>
  <c r="G22" i="1"/>
  <c r="D22" i="1"/>
  <c r="I17" i="1"/>
  <c r="I16" i="1"/>
  <c r="I15" i="1"/>
  <c r="D34" i="1" l="1"/>
  <c r="J34" i="1" s="1"/>
  <c r="H34" i="1"/>
  <c r="D25" i="1"/>
  <c r="J25" i="1" s="1"/>
  <c r="H38" i="1"/>
  <c r="D29" i="1"/>
  <c r="J29" i="1" s="1"/>
  <c r="D38" i="1"/>
  <c r="J38" i="1" s="1"/>
  <c r="I34" i="1"/>
  <c r="H32" i="1"/>
  <c r="D28" i="1"/>
  <c r="J28" i="1" s="1"/>
  <c r="D33" i="1"/>
  <c r="J33" i="1" s="1"/>
  <c r="D37" i="1"/>
  <c r="J37" i="1" s="1"/>
  <c r="H33" i="1"/>
  <c r="I38" i="1"/>
  <c r="H36" i="1"/>
  <c r="D27" i="1"/>
  <c r="J27" i="1" s="1"/>
</calcChain>
</file>

<file path=xl/sharedStrings.xml><?xml version="1.0" encoding="utf-8"?>
<sst xmlns="http://schemas.openxmlformats.org/spreadsheetml/2006/main" count="86" uniqueCount="67">
  <si>
    <t>Приложение к приказу</t>
  </si>
  <si>
    <t>«Утверждаю»</t>
  </si>
  <si>
    <t>Директор ООО «Санаторий имени Станко»</t>
  </si>
  <si>
    <t>_____________________Пономарева А.Л.</t>
  </si>
  <si>
    <t>«_____» октября  2018г.</t>
  </si>
  <si>
    <t>Прайс-лист</t>
  </si>
  <si>
    <t>ООО "Санаторий имени Станко"</t>
  </si>
  <si>
    <t>на "Новогодний тур", "Рождественские каникулы"
и Пакет "Новогодний"</t>
  </si>
  <si>
    <t>на 2018/2019 год</t>
  </si>
  <si>
    <t>Продолжительность туров</t>
  </si>
  <si>
    <t>2018/2019</t>
  </si>
  <si>
    <t>Стоимость банкета, руб.</t>
  </si>
  <si>
    <t>2017/2018</t>
  </si>
  <si>
    <t>рост 2018/2017</t>
  </si>
  <si>
    <t>Новогодний тур</t>
  </si>
  <si>
    <t>31.12.18-02.01.19 
(3 дня)</t>
  </si>
  <si>
    <t>взрослый</t>
  </si>
  <si>
    <t>Рождественские каникулы</t>
  </si>
  <si>
    <t>02.01.19-08.01.19 
(7 дней, мин.3 дня)</t>
  </si>
  <si>
    <t>ребенок</t>
  </si>
  <si>
    <t>Пакет "Новогодний" (скидка 10%)</t>
  </si>
  <si>
    <t>31.12.18-08.01.19 
(9 дней)</t>
  </si>
  <si>
    <t>усиленный ужин 31.12., опохмел 01.01.</t>
  </si>
  <si>
    <t>Стоимость туров</t>
  </si>
  <si>
    <t>Утвержденная цена 2018/2019</t>
  </si>
  <si>
    <t>Утвержденная цена   2017/2018</t>
  </si>
  <si>
    <t>Рост 2018/2017, %</t>
  </si>
  <si>
    <t>Новогодний тур 
(3 к/дня)</t>
  </si>
  <si>
    <t>Рождественские каникулы 
(1 к/день)</t>
  </si>
  <si>
    <t>Пакет Новогодний 
(9 к/дней)
специальное предложение 
(скидка 10%)</t>
  </si>
  <si>
    <t>Пакет Новогодний 
(9 дней) скидка 10%</t>
  </si>
  <si>
    <t>Пакет Новогодний 
(9 дней)</t>
  </si>
  <si>
    <t>Путевка на санаторно-курортное лечение</t>
  </si>
  <si>
    <t xml:space="preserve">Стандарт 2 -местный </t>
  </si>
  <si>
    <t>Стандарт улучшенный</t>
  </si>
  <si>
    <t>Стандарт 1-местный</t>
  </si>
  <si>
    <t xml:space="preserve">«Люкс» или «Студия» при двухместном размещении </t>
  </si>
  <si>
    <t>«Люкс» или «Студия» при одноместном размещении</t>
  </si>
  <si>
    <t>Дополнительное место в номере Стандарт (ребенок до 14 лет)</t>
  </si>
  <si>
    <t>Дополнительное место в номере «Люкс» или «Студия» (ребенок до 14 лет)</t>
  </si>
  <si>
    <t>Дополнительное место в номере «Люкс» или «Студия» (взрослый)</t>
  </si>
  <si>
    <t>Путевка на оздоровительный отдых</t>
  </si>
  <si>
    <t>В период  с 31.12.2018 по 08.01.2019г.действует система скидок и бонусов:</t>
  </si>
  <si>
    <t xml:space="preserve"> - бесплатная автостоянка;</t>
  </si>
  <si>
    <t xml:space="preserve"> - скидки по дисконтным картам; </t>
  </si>
  <si>
    <t xml:space="preserve"> - скидки на детей возрастом от 3-х до 14 лет  на основное место в размере 30%, (скидки на детей на доп.место не распространяются).</t>
  </si>
  <si>
    <t>В стоимость "Новогоднего тура" входит:</t>
  </si>
  <si>
    <t xml:space="preserve"> - Новогодний банкет</t>
  </si>
  <si>
    <t xml:space="preserve"> -посещение бассейна 2 раза по 0,5 ч., при наличии справки.</t>
  </si>
  <si>
    <t xml:space="preserve">На «Новогодний тур» дети до 3-х лет не принимаются. </t>
  </si>
  <si>
    <t>В стоимость "Рождественских каникул" входит:</t>
  </si>
  <si>
    <t xml:space="preserve"> - праздничный ужин 06.01.19г.</t>
  </si>
  <si>
    <t xml:space="preserve"> -  для путевок на оздоровительный отдых  посещение бассейна 3 раза по 0,5 ч., при наличии справки.</t>
  </si>
  <si>
    <t>На Рождественские каникулы дети возрастом до 3-х лет принимаются бесплатно, без предоставления места и питания.</t>
  </si>
  <si>
    <t>скидка на детей 30% на осн.место</t>
  </si>
  <si>
    <t>В стоимость пакета "Новогодний" входит:</t>
  </si>
  <si>
    <t>новогодний тур =  банкет 31.12.</t>
  </si>
  <si>
    <t xml:space="preserve"> - скидка в размере 10%, </t>
  </si>
  <si>
    <t>рождественские каникулы = ужин 06.01.</t>
  </si>
  <si>
    <t xml:space="preserve"> - Новогодний банкет,  </t>
  </si>
  <si>
    <t>пакет новогодний = банкет + ужин</t>
  </si>
  <si>
    <t>тур + каникулы = ужин 02.01. + ночь 02/03.01 бесплатно</t>
  </si>
  <si>
    <t xml:space="preserve"> - для путевок на оздоровительный отдых посещение бассейна 5 раз по 0,5 ч., при наличии справки.</t>
  </si>
  <si>
    <t xml:space="preserve">На пакет "Новогодний" дети до 3-х лет не принимаются. </t>
  </si>
  <si>
    <t>При приобретении одновременно путевки на Новогодний тур и Рождественские каникулы всем клиентам ужин 02.012.2019г. и  проживание до 8:00 03.01.2019г.  -в подарок.</t>
  </si>
  <si>
    <t>Экономист по ф.р.</t>
  </si>
  <si>
    <t>Игошина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</si>
</sst>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9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11" fillId="3" borderId="4" xfId="1" applyNumberFormat="1" applyFont="1" applyFill="1" applyBorder="1" applyAlignment="1">
      <alignment vertical="center" wrapText="1"/>
    </xf>
    <xf numFmtId="165" fontId="12" fillId="4" borderId="0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5" fontId="2" fillId="3" borderId="7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1" fillId="3" borderId="7" xfId="1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horizontal="center" vertical="center" wrapText="1"/>
    </xf>
    <xf numFmtId="165" fontId="13" fillId="4" borderId="0" xfId="1" applyNumberFormat="1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justify" vertical="center" wrapText="1"/>
    </xf>
    <xf numFmtId="165" fontId="17" fillId="3" borderId="21" xfId="1" applyNumberFormat="1" applyFont="1" applyFill="1" applyBorder="1" applyAlignment="1">
      <alignment horizontal="center" vertical="center" wrapText="1"/>
    </xf>
    <xf numFmtId="165" fontId="17" fillId="0" borderId="21" xfId="1" applyNumberFormat="1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vertical="center"/>
    </xf>
    <xf numFmtId="9" fontId="17" fillId="0" borderId="22" xfId="2" applyFont="1" applyBorder="1" applyAlignment="1">
      <alignment horizontal="center" vertical="center"/>
    </xf>
    <xf numFmtId="9" fontId="17" fillId="0" borderId="23" xfId="2" applyFont="1" applyBorder="1" applyAlignment="1">
      <alignment horizontal="center" vertical="center"/>
    </xf>
    <xf numFmtId="164" fontId="3" fillId="0" borderId="0" xfId="0" applyNumberFormat="1" applyFont="1"/>
    <xf numFmtId="165" fontId="3" fillId="0" borderId="0" xfId="0" applyNumberFormat="1" applyFont="1"/>
    <xf numFmtId="9" fontId="3" fillId="0" borderId="0" xfId="2" applyFont="1"/>
    <xf numFmtId="0" fontId="11" fillId="5" borderId="24" xfId="0" applyFont="1" applyFill="1" applyBorder="1" applyAlignment="1">
      <alignment horizontal="justify" vertical="center" wrapText="1"/>
    </xf>
    <xf numFmtId="165" fontId="17" fillId="3" borderId="25" xfId="1" applyNumberFormat="1" applyFont="1" applyFill="1" applyBorder="1" applyAlignment="1">
      <alignment horizontal="center" vertical="center" wrapText="1"/>
    </xf>
    <xf numFmtId="165" fontId="17" fillId="0" borderId="25" xfId="1" applyNumberFormat="1" applyFont="1" applyBorder="1" applyAlignment="1">
      <alignment horizontal="center" vertical="center" wrapText="1"/>
    </xf>
    <xf numFmtId="165" fontId="17" fillId="0" borderId="25" xfId="0" applyNumberFormat="1" applyFont="1" applyBorder="1" applyAlignment="1">
      <alignment vertical="center"/>
    </xf>
    <xf numFmtId="0" fontId="11" fillId="5" borderId="26" xfId="0" applyFont="1" applyFill="1" applyBorder="1" applyAlignment="1">
      <alignment horizontal="justify" vertical="center" wrapText="1"/>
    </xf>
    <xf numFmtId="165" fontId="17" fillId="3" borderId="27" xfId="1" applyNumberFormat="1" applyFont="1" applyFill="1" applyBorder="1" applyAlignment="1">
      <alignment horizontal="center" vertical="center" wrapText="1"/>
    </xf>
    <xf numFmtId="165" fontId="17" fillId="0" borderId="27" xfId="1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vertical="center"/>
    </xf>
    <xf numFmtId="9" fontId="17" fillId="0" borderId="11" xfId="2" applyFont="1" applyBorder="1" applyAlignment="1">
      <alignment horizontal="center" vertical="center"/>
    </xf>
    <xf numFmtId="9" fontId="17" fillId="0" borderId="6" xfId="2" applyFont="1" applyBorder="1" applyAlignment="1">
      <alignment horizontal="center" vertical="center"/>
    </xf>
    <xf numFmtId="9" fontId="17" fillId="0" borderId="21" xfId="2" applyFont="1" applyBorder="1" applyAlignment="1">
      <alignment horizontal="center" vertical="center"/>
    </xf>
    <xf numFmtId="165" fontId="18" fillId="3" borderId="21" xfId="1" applyNumberFormat="1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justify" vertical="center" wrapText="1"/>
    </xf>
    <xf numFmtId="165" fontId="17" fillId="3" borderId="17" xfId="1" applyNumberFormat="1" applyFont="1" applyFill="1" applyBorder="1" applyAlignment="1">
      <alignment horizontal="center" vertical="center" wrapText="1"/>
    </xf>
    <xf numFmtId="165" fontId="17" fillId="3" borderId="16" xfId="1" applyNumberFormat="1" applyFont="1" applyFill="1" applyBorder="1" applyAlignment="1">
      <alignment horizontal="center" vertical="center" wrapText="1"/>
    </xf>
    <xf numFmtId="165" fontId="17" fillId="0" borderId="16" xfId="1" applyNumberFormat="1" applyFont="1" applyBorder="1" applyAlignment="1">
      <alignment horizontal="center" vertical="center" wrapText="1"/>
    </xf>
    <xf numFmtId="9" fontId="17" fillId="0" borderId="29" xfId="2" applyFont="1" applyBorder="1" applyAlignment="1">
      <alignment horizontal="center" vertical="center"/>
    </xf>
    <xf numFmtId="9" fontId="17" fillId="0" borderId="17" xfId="2" applyFont="1" applyBorder="1" applyAlignment="1">
      <alignment horizontal="center" vertical="center"/>
    </xf>
    <xf numFmtId="9" fontId="17" fillId="0" borderId="30" xfId="2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9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3" fillId="0" borderId="0" xfId="0" applyFont="1" applyAlignment="1"/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4" fillId="0" borderId="0" xfId="0" applyFont="1" applyBorder="1" applyAlignment="1"/>
    <xf numFmtId="0" fontId="23" fillId="0" borderId="0" xfId="0" applyFont="1" applyBorder="1"/>
    <xf numFmtId="0" fontId="3" fillId="0" borderId="0" xfId="0" applyFont="1" applyBorder="1"/>
    <xf numFmtId="0" fontId="3" fillId="0" borderId="31" xfId="0" applyFont="1" applyBorder="1"/>
    <xf numFmtId="0" fontId="4" fillId="0" borderId="0" xfId="0" applyFont="1" applyBorder="1"/>
    <xf numFmtId="0" fontId="23" fillId="0" borderId="32" xfId="0" applyFont="1" applyBorder="1"/>
    <xf numFmtId="0" fontId="3" fillId="0" borderId="32" xfId="0" applyFont="1" applyBorder="1"/>
    <xf numFmtId="0" fontId="3" fillId="0" borderId="30" xfId="0" applyFont="1" applyBorder="1"/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229961</xdr:colOff>
      <xdr:row>1</xdr:row>
      <xdr:rowOff>220439</xdr:rowOff>
    </xdr:from>
    <xdr:to>
      <xdr:col>0</xdr:col>
      <xdr:colOff>1469570</xdr:colOff>
      <xdr:row>3</xdr:row>
      <xdr:rowOff>182541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410939"/>
          <a:ext cx="1239609" cy="943177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tabSelected="1" workbookViewId="0">
      <selection activeCell="A6" sqref="A6"/>
    </sheetView>
  </sheetViews>
  <sheetFormatPr defaultRowHeight="15" x14ac:dyDescent="0.25"/>
  <cols>
    <col min="1" max="1" width="87.42578125" style="2" customWidth="1"/>
    <col min="2" max="2" width="22.85546875" style="2" customWidth="1"/>
    <col min="3" max="3" width="22.7109375" style="2" customWidth="1"/>
    <col min="4" max="4" width="21.85546875" style="2" customWidth="1"/>
    <col min="5" max="5" width="17.5703125" style="2" hidden="1" customWidth="1"/>
    <col min="6" max="6" width="14.5703125" style="2" hidden="1" customWidth="1"/>
    <col min="7" max="7" width="16" style="2" hidden="1" customWidth="1"/>
    <col min="8" max="10" width="14.5703125" style="2" hidden="1" customWidth="1"/>
    <col min="11" max="14" width="21" style="2" customWidth="1"/>
    <col min="15" max="16384" width="9.140625" style="2"/>
  </cols>
  <sheetData>
    <row r="2" spans="1:10" ht="58.5" customHeight="1" x14ac:dyDescent="0.25">
      <c r="A2" s="1"/>
      <c r="C2" s="3" t="s">
        <v>0</v>
      </c>
    </row>
    <row r="3" spans="1:10" customFormat="1" ht="18.75" x14ac:dyDescent="0.25">
      <c r="A3" s="4"/>
      <c r="B3" s="5" t="s">
        <v>1</v>
      </c>
      <c r="C3" s="2"/>
      <c r="D3" s="6"/>
      <c r="E3" s="6" t="s">
        <v>1</v>
      </c>
    </row>
    <row r="4" spans="1:10" customFormat="1" ht="18.75" x14ac:dyDescent="0.25">
      <c r="B4" s="5" t="s">
        <v>2</v>
      </c>
      <c r="C4" s="2"/>
      <c r="D4" s="6"/>
      <c r="E4" s="6" t="s">
        <v>2</v>
      </c>
    </row>
    <row r="5" spans="1:10" customFormat="1" ht="18.75" x14ac:dyDescent="0.25">
      <c r="B5" s="5" t="s">
        <v>3</v>
      </c>
      <c r="C5" s="2"/>
      <c r="D5" s="6"/>
      <c r="E5" s="6" t="s">
        <v>3</v>
      </c>
    </row>
    <row r="6" spans="1:10" customFormat="1" ht="18.75" x14ac:dyDescent="0.25">
      <c r="B6" s="5" t="s">
        <v>4</v>
      </c>
      <c r="C6" s="2"/>
      <c r="D6" s="6"/>
      <c r="E6" s="6" t="s">
        <v>4</v>
      </c>
    </row>
    <row r="7" spans="1:10" customFormat="1" x14ac:dyDescent="0.25">
      <c r="E7" s="7"/>
    </row>
    <row r="9" spans="1:10" ht="22.5" x14ac:dyDescent="0.3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22.5" x14ac:dyDescent="0.3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45.75" customHeight="1" x14ac:dyDescent="0.3">
      <c r="A11" s="9" t="s">
        <v>7</v>
      </c>
      <c r="B11" s="9"/>
      <c r="C11" s="9"/>
      <c r="D11" s="9"/>
      <c r="E11" s="10"/>
      <c r="F11" s="10"/>
      <c r="G11" s="10"/>
      <c r="H11" s="10"/>
      <c r="I11" s="10"/>
      <c r="J11" s="10"/>
    </row>
    <row r="12" spans="1:10" ht="22.5" x14ac:dyDescent="0.3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</row>
    <row r="14" spans="1:10" ht="48.75" hidden="1" customHeight="1" x14ac:dyDescent="0.25">
      <c r="A14" s="11" t="s">
        <v>9</v>
      </c>
      <c r="B14" s="12" t="s">
        <v>10</v>
      </c>
      <c r="C14" s="13" t="s">
        <v>11</v>
      </c>
      <c r="D14" s="12" t="s">
        <v>10</v>
      </c>
      <c r="H14" s="14" t="s">
        <v>12</v>
      </c>
      <c r="I14" s="14" t="s">
        <v>13</v>
      </c>
    </row>
    <row r="15" spans="1:10" ht="31.5" hidden="1" x14ac:dyDescent="0.25">
      <c r="A15" s="15" t="s">
        <v>14</v>
      </c>
      <c r="B15" s="16" t="s">
        <v>15</v>
      </c>
      <c r="C15" s="17" t="s">
        <v>16</v>
      </c>
      <c r="D15" s="18">
        <v>5500</v>
      </c>
      <c r="H15" s="19">
        <v>5000</v>
      </c>
      <c r="I15" s="19">
        <f>D15/H15-100%</f>
        <v>0.10000000000000009</v>
      </c>
    </row>
    <row r="16" spans="1:10" ht="32.25" hidden="1" thickBot="1" x14ac:dyDescent="0.3">
      <c r="A16" s="20" t="s">
        <v>17</v>
      </c>
      <c r="B16" s="21" t="s">
        <v>18</v>
      </c>
      <c r="C16" s="22" t="s">
        <v>19</v>
      </c>
      <c r="D16" s="23">
        <v>3900</v>
      </c>
      <c r="H16" s="19">
        <v>3500</v>
      </c>
      <c r="I16" s="19">
        <f>D16/H16-100%</f>
        <v>0.11428571428571432</v>
      </c>
    </row>
    <row r="17" spans="1:14" ht="33" hidden="1" customHeight="1" x14ac:dyDescent="0.25">
      <c r="A17" s="24" t="s">
        <v>20</v>
      </c>
      <c r="B17" s="25" t="s">
        <v>21</v>
      </c>
      <c r="C17" s="14" t="s">
        <v>22</v>
      </c>
      <c r="D17" s="26">
        <v>600</v>
      </c>
      <c r="H17" s="19">
        <v>600</v>
      </c>
      <c r="I17" s="19">
        <f>D17/H17-100%</f>
        <v>0</v>
      </c>
    </row>
    <row r="18" spans="1:14" ht="15.75" thickBot="1" x14ac:dyDescent="0.3"/>
    <row r="19" spans="1:14" ht="15.75" x14ac:dyDescent="0.25">
      <c r="A19" s="27" t="s">
        <v>23</v>
      </c>
      <c r="B19" s="28" t="s">
        <v>24</v>
      </c>
      <c r="C19" s="28"/>
      <c r="D19" s="28"/>
      <c r="E19" s="29" t="s">
        <v>25</v>
      </c>
      <c r="F19" s="29"/>
      <c r="G19" s="29"/>
      <c r="H19" s="30" t="s">
        <v>26</v>
      </c>
      <c r="I19" s="31"/>
      <c r="J19" s="32"/>
    </row>
    <row r="20" spans="1:14" ht="75.75" thickBot="1" x14ac:dyDescent="0.3">
      <c r="A20" s="33"/>
      <c r="B20" s="34" t="s">
        <v>27</v>
      </c>
      <c r="C20" s="34" t="s">
        <v>28</v>
      </c>
      <c r="D20" s="34" t="s">
        <v>29</v>
      </c>
      <c r="E20" s="35" t="s">
        <v>27</v>
      </c>
      <c r="F20" s="35" t="s">
        <v>28</v>
      </c>
      <c r="G20" s="35" t="s">
        <v>30</v>
      </c>
      <c r="H20" s="36" t="s">
        <v>27</v>
      </c>
      <c r="I20" s="36" t="s">
        <v>28</v>
      </c>
      <c r="J20" s="37" t="s">
        <v>31</v>
      </c>
    </row>
    <row r="21" spans="1:14" ht="24" thickBot="1" x14ac:dyDescent="0.3">
      <c r="A21" s="38" t="s">
        <v>32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4" ht="24" x14ac:dyDescent="0.25">
      <c r="A22" s="41" t="s">
        <v>33</v>
      </c>
      <c r="B22" s="42"/>
      <c r="C22" s="42">
        <v>3300</v>
      </c>
      <c r="D22" s="42">
        <f>B31*0.9+6*C22*0.9+60</f>
        <v>31200</v>
      </c>
      <c r="E22" s="43"/>
      <c r="F22" s="43">
        <v>3000</v>
      </c>
      <c r="G22" s="43">
        <f>E31*0.9+6*F22*0.9</f>
        <v>28260</v>
      </c>
      <c r="H22" s="44"/>
      <c r="I22" s="45">
        <f>C22/F22-100%</f>
        <v>0.10000000000000009</v>
      </c>
      <c r="J22" s="46">
        <f>D22/G22-100%</f>
        <v>0.10403397027600847</v>
      </c>
      <c r="L22" s="47"/>
      <c r="M22" s="48"/>
      <c r="N22" s="49"/>
    </row>
    <row r="23" spans="1:14" ht="24" x14ac:dyDescent="0.25">
      <c r="A23" s="50" t="s">
        <v>34</v>
      </c>
      <c r="B23" s="51"/>
      <c r="C23" s="51">
        <v>3500</v>
      </c>
      <c r="D23" s="51">
        <f>B32*0.9+6*C23*0.9+40</f>
        <v>32800</v>
      </c>
      <c r="E23" s="52"/>
      <c r="F23" s="52">
        <v>3200</v>
      </c>
      <c r="G23" s="52">
        <f t="shared" ref="G23:G29" si="0">E32*0.9+6*F23*0.9</f>
        <v>29880</v>
      </c>
      <c r="H23" s="53"/>
      <c r="I23" s="45">
        <f t="shared" ref="I23:J29" si="1">C23/F23-100%</f>
        <v>9.375E-2</v>
      </c>
      <c r="J23" s="46">
        <f t="shared" si="1"/>
        <v>9.7724230254350841E-2</v>
      </c>
      <c r="L23" s="47"/>
      <c r="M23" s="48"/>
      <c r="N23" s="49"/>
    </row>
    <row r="24" spans="1:14" ht="24" x14ac:dyDescent="0.25">
      <c r="A24" s="50" t="s">
        <v>35</v>
      </c>
      <c r="B24" s="51"/>
      <c r="C24" s="51">
        <v>3800</v>
      </c>
      <c r="D24" s="51">
        <f>B33*0.9+6*C24*0.9+10</f>
        <v>35200</v>
      </c>
      <c r="E24" s="52"/>
      <c r="F24" s="52">
        <v>3500</v>
      </c>
      <c r="G24" s="52">
        <f t="shared" si="0"/>
        <v>32310</v>
      </c>
      <c r="H24" s="53"/>
      <c r="I24" s="45">
        <f t="shared" si="1"/>
        <v>8.5714285714285632E-2</v>
      </c>
      <c r="J24" s="46">
        <f t="shared" si="1"/>
        <v>8.9445991952955772E-2</v>
      </c>
      <c r="L24" s="47"/>
      <c r="M24" s="48"/>
      <c r="N24" s="49"/>
    </row>
    <row r="25" spans="1:14" ht="24" x14ac:dyDescent="0.25">
      <c r="A25" s="50" t="s">
        <v>36</v>
      </c>
      <c r="B25" s="51"/>
      <c r="C25" s="51">
        <v>4100</v>
      </c>
      <c r="D25" s="51">
        <f>B34*0.9+6*C25*0.9-20</f>
        <v>37600</v>
      </c>
      <c r="E25" s="52"/>
      <c r="F25" s="52">
        <v>3800</v>
      </c>
      <c r="G25" s="52">
        <f t="shared" si="0"/>
        <v>34740</v>
      </c>
      <c r="H25" s="53"/>
      <c r="I25" s="45">
        <f t="shared" si="1"/>
        <v>7.8947368421052655E-2</v>
      </c>
      <c r="J25" s="46">
        <f t="shared" si="1"/>
        <v>8.2325849165227449E-2</v>
      </c>
      <c r="L25" s="47"/>
      <c r="M25" s="48"/>
      <c r="N25" s="49"/>
    </row>
    <row r="26" spans="1:14" ht="24" x14ac:dyDescent="0.25">
      <c r="A26" s="50" t="s">
        <v>37</v>
      </c>
      <c r="B26" s="51"/>
      <c r="C26" s="51">
        <v>6900</v>
      </c>
      <c r="D26" s="51"/>
      <c r="E26" s="52"/>
      <c r="F26" s="52">
        <v>6300</v>
      </c>
      <c r="G26" s="52"/>
      <c r="H26" s="53"/>
      <c r="I26" s="45">
        <f t="shared" si="1"/>
        <v>9.5238095238095344E-2</v>
      </c>
      <c r="J26" s="46"/>
      <c r="L26" s="47"/>
      <c r="M26" s="48"/>
      <c r="N26" s="49"/>
    </row>
    <row r="27" spans="1:14" ht="24" x14ac:dyDescent="0.25">
      <c r="A27" s="50" t="s">
        <v>38</v>
      </c>
      <c r="B27" s="51"/>
      <c r="C27" s="51">
        <v>2000</v>
      </c>
      <c r="D27" s="51">
        <f>B36*0.9+6*C27*0.9+30</f>
        <v>19200</v>
      </c>
      <c r="E27" s="52"/>
      <c r="F27" s="52">
        <v>1800</v>
      </c>
      <c r="G27" s="52">
        <f t="shared" si="0"/>
        <v>16920</v>
      </c>
      <c r="H27" s="53"/>
      <c r="I27" s="45">
        <f t="shared" si="1"/>
        <v>0.11111111111111116</v>
      </c>
      <c r="J27" s="46">
        <f t="shared" si="1"/>
        <v>0.13475177304964547</v>
      </c>
      <c r="L27" s="47"/>
      <c r="M27" s="48"/>
      <c r="N27" s="49"/>
    </row>
    <row r="28" spans="1:14" ht="47.25" customHeight="1" x14ac:dyDescent="0.25">
      <c r="A28" s="50" t="s">
        <v>39</v>
      </c>
      <c r="B28" s="51"/>
      <c r="C28" s="51">
        <v>2800</v>
      </c>
      <c r="D28" s="51">
        <f>B37*0.9+6*C28*0.9+50</f>
        <v>25700</v>
      </c>
      <c r="E28" s="52"/>
      <c r="F28" s="52">
        <v>2500</v>
      </c>
      <c r="G28" s="52">
        <f t="shared" si="0"/>
        <v>22590</v>
      </c>
      <c r="H28" s="53"/>
      <c r="I28" s="45">
        <f t="shared" si="1"/>
        <v>0.12000000000000011</v>
      </c>
      <c r="J28" s="46">
        <f t="shared" si="1"/>
        <v>0.13767153607791061</v>
      </c>
      <c r="L28" s="47"/>
      <c r="M28" s="48"/>
      <c r="N28" s="49"/>
    </row>
    <row r="29" spans="1:14" ht="25.5" customHeight="1" thickBot="1" x14ac:dyDescent="0.3">
      <c r="A29" s="54" t="s">
        <v>40</v>
      </c>
      <c r="B29" s="55"/>
      <c r="C29" s="55">
        <v>3300</v>
      </c>
      <c r="D29" s="55">
        <f>B38*0.9+6*C29*0.9+60</f>
        <v>31200</v>
      </c>
      <c r="E29" s="56"/>
      <c r="F29" s="56">
        <v>3000</v>
      </c>
      <c r="G29" s="56">
        <f t="shared" si="0"/>
        <v>28260</v>
      </c>
      <c r="H29" s="57"/>
      <c r="I29" s="45">
        <f t="shared" si="1"/>
        <v>0.10000000000000009</v>
      </c>
      <c r="J29" s="46">
        <f t="shared" si="1"/>
        <v>0.10403397027600847</v>
      </c>
      <c r="L29" s="47"/>
      <c r="M29" s="48"/>
      <c r="N29" s="49"/>
    </row>
    <row r="30" spans="1:14" ht="24" thickBot="1" x14ac:dyDescent="0.3">
      <c r="A30" s="38" t="s">
        <v>41</v>
      </c>
      <c r="B30" s="39"/>
      <c r="C30" s="39"/>
      <c r="D30" s="39"/>
      <c r="E30" s="39"/>
      <c r="F30" s="39"/>
      <c r="G30" s="39"/>
      <c r="H30" s="39"/>
      <c r="I30" s="39"/>
      <c r="J30" s="40"/>
      <c r="L30" s="47"/>
      <c r="M30" s="48"/>
      <c r="N30" s="49"/>
    </row>
    <row r="31" spans="1:14" ht="24" x14ac:dyDescent="0.25">
      <c r="A31" s="41" t="s">
        <v>33</v>
      </c>
      <c r="B31" s="42">
        <f>C31*3+D15+D17</f>
        <v>14800</v>
      </c>
      <c r="C31" s="42">
        <f>C22-400</f>
        <v>2900</v>
      </c>
      <c r="D31" s="42">
        <f>B31*0.9+6*C31*0.9+20</f>
        <v>29000</v>
      </c>
      <c r="E31" s="43">
        <v>13400</v>
      </c>
      <c r="F31" s="43">
        <v>2600</v>
      </c>
      <c r="G31" s="43">
        <f>E31*0.9+6*F31*0.9</f>
        <v>26100</v>
      </c>
      <c r="H31" s="45">
        <f>B31/E31-100%</f>
        <v>0.10447761194029859</v>
      </c>
      <c r="I31" s="58">
        <f>C31/F31-100%</f>
        <v>0.11538461538461542</v>
      </c>
      <c r="J31" s="59">
        <f>D31/G31-100%</f>
        <v>0.11111111111111116</v>
      </c>
      <c r="L31" s="47"/>
      <c r="M31" s="48"/>
      <c r="N31" s="49"/>
    </row>
    <row r="32" spans="1:14" ht="24" x14ac:dyDescent="0.25">
      <c r="A32" s="50" t="s">
        <v>34</v>
      </c>
      <c r="B32" s="42">
        <f>C32*3+D15+D17</f>
        <v>15400</v>
      </c>
      <c r="C32" s="42">
        <f t="shared" ref="C32:C38" si="2">C23-400</f>
        <v>3100</v>
      </c>
      <c r="D32" s="51">
        <f t="shared" ref="D32" si="3">B32*0.9+6*C32*0.9</f>
        <v>30600</v>
      </c>
      <c r="E32" s="52">
        <v>14000</v>
      </c>
      <c r="F32" s="52">
        <v>2800</v>
      </c>
      <c r="G32" s="52">
        <f t="shared" ref="G32:G38" si="4">E32*0.9+6*F32*0.9</f>
        <v>27720</v>
      </c>
      <c r="H32" s="45">
        <f t="shared" ref="H32:J38" si="5">B32/E32-100%</f>
        <v>0.10000000000000009</v>
      </c>
      <c r="I32" s="60">
        <f t="shared" si="5"/>
        <v>0.10714285714285721</v>
      </c>
      <c r="J32" s="59">
        <f t="shared" si="5"/>
        <v>0.10389610389610393</v>
      </c>
      <c r="L32" s="47"/>
      <c r="M32" s="48"/>
      <c r="N32" s="49"/>
    </row>
    <row r="33" spans="1:14" ht="24" x14ac:dyDescent="0.25">
      <c r="A33" s="50" t="s">
        <v>35</v>
      </c>
      <c r="B33" s="42">
        <f>C33*3+D15+D17</f>
        <v>16300</v>
      </c>
      <c r="C33" s="42">
        <f t="shared" si="2"/>
        <v>3400</v>
      </c>
      <c r="D33" s="51">
        <f>B33*0.9+6*C33*0.9-30</f>
        <v>33000</v>
      </c>
      <c r="E33" s="52">
        <v>14900</v>
      </c>
      <c r="F33" s="52">
        <v>3100</v>
      </c>
      <c r="G33" s="52">
        <f t="shared" si="4"/>
        <v>30150</v>
      </c>
      <c r="H33" s="45">
        <f t="shared" si="5"/>
        <v>9.3959731543624248E-2</v>
      </c>
      <c r="I33" s="60">
        <f t="shared" si="5"/>
        <v>9.6774193548387011E-2</v>
      </c>
      <c r="J33" s="59">
        <f t="shared" si="5"/>
        <v>9.4527363184079505E-2</v>
      </c>
      <c r="L33" s="47"/>
      <c r="M33" s="48"/>
      <c r="N33" s="49"/>
    </row>
    <row r="34" spans="1:14" ht="24" x14ac:dyDescent="0.25">
      <c r="A34" s="50" t="s">
        <v>36</v>
      </c>
      <c r="B34" s="42">
        <f>C34*3+D15+D17</f>
        <v>17200</v>
      </c>
      <c r="C34" s="42">
        <f t="shared" si="2"/>
        <v>3700</v>
      </c>
      <c r="D34" s="51">
        <f>B34*0.9+6*C34*0.9+40</f>
        <v>35500</v>
      </c>
      <c r="E34" s="52">
        <v>15800</v>
      </c>
      <c r="F34" s="52">
        <v>3400</v>
      </c>
      <c r="G34" s="52">
        <f t="shared" si="4"/>
        <v>32580</v>
      </c>
      <c r="H34" s="45">
        <f t="shared" si="5"/>
        <v>8.8607594936708889E-2</v>
      </c>
      <c r="I34" s="60">
        <f t="shared" si="5"/>
        <v>8.8235294117646967E-2</v>
      </c>
      <c r="J34" s="59">
        <f t="shared" si="5"/>
        <v>8.9625537139349287E-2</v>
      </c>
      <c r="L34" s="47"/>
      <c r="M34" s="48"/>
      <c r="N34" s="49"/>
    </row>
    <row r="35" spans="1:14" ht="24" x14ac:dyDescent="0.25">
      <c r="A35" s="50" t="s">
        <v>37</v>
      </c>
      <c r="B35" s="61">
        <f>C35*3+D15+D17+D17</f>
        <v>26200</v>
      </c>
      <c r="C35" s="42">
        <f t="shared" si="2"/>
        <v>6500</v>
      </c>
      <c r="D35" s="51"/>
      <c r="E35" s="52">
        <v>23900</v>
      </c>
      <c r="F35" s="52">
        <v>5900</v>
      </c>
      <c r="G35" s="52"/>
      <c r="H35" s="45">
        <f t="shared" si="5"/>
        <v>9.6234309623431047E-2</v>
      </c>
      <c r="I35" s="60"/>
      <c r="J35" s="59"/>
      <c r="L35" s="47"/>
      <c r="M35" s="48"/>
      <c r="N35" s="49"/>
    </row>
    <row r="36" spans="1:14" ht="30.75" customHeight="1" x14ac:dyDescent="0.25">
      <c r="A36" s="50" t="s">
        <v>38</v>
      </c>
      <c r="B36" s="42">
        <f>C36*3+D16+300</f>
        <v>9300</v>
      </c>
      <c r="C36" s="42">
        <f>C27-300</f>
        <v>1700</v>
      </c>
      <c r="D36" s="51">
        <f>B36*0.9+6*C36*0.9-50</f>
        <v>17500</v>
      </c>
      <c r="E36" s="52">
        <v>8000</v>
      </c>
      <c r="F36" s="52">
        <v>1400</v>
      </c>
      <c r="G36" s="52">
        <f t="shared" si="4"/>
        <v>14760</v>
      </c>
      <c r="H36" s="45">
        <f t="shared" si="5"/>
        <v>0.16250000000000009</v>
      </c>
      <c r="I36" s="60">
        <f t="shared" si="5"/>
        <v>0.21428571428571419</v>
      </c>
      <c r="J36" s="59">
        <f t="shared" si="5"/>
        <v>0.18563685636856375</v>
      </c>
      <c r="L36" s="47"/>
      <c r="M36" s="48"/>
      <c r="N36" s="49"/>
    </row>
    <row r="37" spans="1:14" ht="40.5" customHeight="1" x14ac:dyDescent="0.25">
      <c r="A37" s="50" t="s">
        <v>39</v>
      </c>
      <c r="B37" s="42">
        <f>C37*3+D16+300</f>
        <v>11700</v>
      </c>
      <c r="C37" s="42">
        <f>C28-300</f>
        <v>2500</v>
      </c>
      <c r="D37" s="51">
        <f>B37*0.9+6*C37*0.9-30</f>
        <v>24000</v>
      </c>
      <c r="E37" s="52">
        <v>10100</v>
      </c>
      <c r="F37" s="52">
        <v>2100</v>
      </c>
      <c r="G37" s="52">
        <f t="shared" si="4"/>
        <v>20430</v>
      </c>
      <c r="H37" s="45">
        <f t="shared" si="5"/>
        <v>0.15841584158415833</v>
      </c>
      <c r="I37" s="60">
        <f t="shared" si="5"/>
        <v>0.19047619047619047</v>
      </c>
      <c r="J37" s="59">
        <f t="shared" si="5"/>
        <v>0.17474302496328931</v>
      </c>
      <c r="L37" s="47"/>
      <c r="M37" s="48"/>
      <c r="N37" s="49"/>
    </row>
    <row r="38" spans="1:14" ht="25.5" customHeight="1" thickBot="1" x14ac:dyDescent="0.3">
      <c r="A38" s="62" t="s">
        <v>40</v>
      </c>
      <c r="B38" s="63">
        <f>C38*3+D15+D17</f>
        <v>14800</v>
      </c>
      <c r="C38" s="63">
        <f t="shared" si="2"/>
        <v>2900</v>
      </c>
      <c r="D38" s="64">
        <f>B38*0.9+6*C38*0.9+20</f>
        <v>29000</v>
      </c>
      <c r="E38" s="65">
        <v>13400</v>
      </c>
      <c r="F38" s="65">
        <v>2600</v>
      </c>
      <c r="G38" s="65">
        <f t="shared" si="4"/>
        <v>26100</v>
      </c>
      <c r="H38" s="66">
        <f t="shared" si="5"/>
        <v>0.10447761194029859</v>
      </c>
      <c r="I38" s="67">
        <f t="shared" si="5"/>
        <v>0.11538461538461542</v>
      </c>
      <c r="J38" s="68">
        <f t="shared" si="5"/>
        <v>0.11111111111111116</v>
      </c>
      <c r="L38" s="47"/>
      <c r="M38" s="48"/>
      <c r="N38" s="49"/>
    </row>
    <row r="39" spans="1:14" ht="15.75" thickBot="1" x14ac:dyDescent="0.3"/>
    <row r="40" spans="1:14" ht="20.25" thickBot="1" x14ac:dyDescent="0.3">
      <c r="A40" s="69" t="s">
        <v>42</v>
      </c>
      <c r="B40" s="69"/>
      <c r="C40" s="69"/>
      <c r="D40" s="69"/>
      <c r="E40" s="70" t="s">
        <v>12</v>
      </c>
      <c r="F40" s="70"/>
      <c r="G40" s="71"/>
    </row>
    <row r="41" spans="1:14" ht="18.75" x14ac:dyDescent="0.25">
      <c r="A41" s="72" t="s">
        <v>43</v>
      </c>
      <c r="B41" s="73"/>
      <c r="C41" s="73"/>
      <c r="D41" s="73"/>
      <c r="E41" s="74"/>
      <c r="F41" s="74"/>
      <c r="G41" s="75"/>
    </row>
    <row r="42" spans="1:14" ht="18.75" x14ac:dyDescent="0.25">
      <c r="A42" s="72" t="s">
        <v>44</v>
      </c>
      <c r="B42" s="73"/>
      <c r="C42" s="73"/>
      <c r="D42" s="73"/>
      <c r="E42" s="74"/>
      <c r="F42" s="74"/>
      <c r="G42" s="75"/>
    </row>
    <row r="43" spans="1:14" ht="18.75" x14ac:dyDescent="0.25">
      <c r="A43" s="76" t="s">
        <v>45</v>
      </c>
      <c r="B43" s="76"/>
      <c r="C43" s="76"/>
      <c r="D43" s="76"/>
      <c r="E43" s="74"/>
      <c r="F43" s="74"/>
      <c r="G43" s="75"/>
    </row>
    <row r="44" spans="1:14" ht="18.75" x14ac:dyDescent="0.25">
      <c r="A44" s="77" t="s">
        <v>46</v>
      </c>
      <c r="B44" s="78"/>
      <c r="C44" s="78"/>
      <c r="D44" s="78"/>
      <c r="E44" s="74"/>
      <c r="F44" s="74"/>
      <c r="G44" s="75"/>
    </row>
    <row r="45" spans="1:14" ht="18.75" x14ac:dyDescent="0.25">
      <c r="A45" s="72" t="s">
        <v>47</v>
      </c>
      <c r="B45" s="78"/>
      <c r="C45" s="78"/>
      <c r="D45" s="78"/>
      <c r="E45" s="74"/>
      <c r="F45" s="74"/>
      <c r="G45" s="75"/>
    </row>
    <row r="46" spans="1:14" s="82" customFormat="1" ht="18.75" x14ac:dyDescent="0.25">
      <c r="A46" s="79" t="s">
        <v>48</v>
      </c>
      <c r="B46" s="79"/>
      <c r="C46" s="79"/>
      <c r="D46" s="79"/>
      <c r="E46" s="80"/>
      <c r="F46" s="80"/>
      <c r="G46" s="81"/>
    </row>
    <row r="47" spans="1:14" s="82" customFormat="1" ht="18.75" x14ac:dyDescent="0.25">
      <c r="A47" s="83" t="s">
        <v>49</v>
      </c>
      <c r="B47" s="83"/>
      <c r="C47" s="83"/>
      <c r="D47" s="83"/>
      <c r="E47" s="80"/>
      <c r="F47" s="80"/>
      <c r="G47" s="81"/>
    </row>
    <row r="48" spans="1:14" ht="18.75" x14ac:dyDescent="0.25">
      <c r="A48" s="84" t="s">
        <v>50</v>
      </c>
      <c r="B48" s="84"/>
      <c r="C48" s="84"/>
      <c r="D48" s="84"/>
      <c r="E48" s="74"/>
      <c r="F48" s="74"/>
      <c r="G48" s="75"/>
    </row>
    <row r="49" spans="1:7" ht="18.75" x14ac:dyDescent="0.25">
      <c r="A49" s="72" t="s">
        <v>51</v>
      </c>
      <c r="B49" s="78"/>
      <c r="C49" s="78"/>
      <c r="D49" s="78"/>
      <c r="E49" s="74"/>
      <c r="F49" s="74"/>
      <c r="G49" s="75"/>
    </row>
    <row r="50" spans="1:7" s="82" customFormat="1" ht="18.75" x14ac:dyDescent="0.25">
      <c r="A50" s="85" t="s">
        <v>52</v>
      </c>
      <c r="B50" s="85"/>
      <c r="C50" s="85"/>
      <c r="D50" s="85"/>
      <c r="E50" s="80"/>
      <c r="F50" s="80"/>
      <c r="G50" s="81"/>
    </row>
    <row r="51" spans="1:7" s="82" customFormat="1" ht="22.5" customHeight="1" x14ac:dyDescent="0.25">
      <c r="A51" s="83" t="s">
        <v>53</v>
      </c>
      <c r="B51" s="83"/>
      <c r="C51" s="83"/>
      <c r="D51" s="83"/>
      <c r="E51" s="80" t="s">
        <v>54</v>
      </c>
      <c r="F51" s="80"/>
      <c r="G51" s="81"/>
    </row>
    <row r="52" spans="1:7" ht="19.5" customHeight="1" x14ac:dyDescent="0.25">
      <c r="A52" s="84" t="s">
        <v>55</v>
      </c>
      <c r="B52" s="84"/>
      <c r="C52" s="84"/>
      <c r="D52" s="84"/>
      <c r="E52" s="74" t="s">
        <v>56</v>
      </c>
      <c r="F52" s="74"/>
      <c r="G52" s="75"/>
    </row>
    <row r="53" spans="1:7" ht="18.75" hidden="1" x14ac:dyDescent="0.3">
      <c r="A53" s="72" t="s">
        <v>57</v>
      </c>
      <c r="B53" s="86"/>
      <c r="C53" s="86"/>
      <c r="D53" s="86"/>
      <c r="E53" s="87" t="s">
        <v>58</v>
      </c>
      <c r="F53" s="88"/>
      <c r="G53" s="89"/>
    </row>
    <row r="54" spans="1:7" ht="18.75" x14ac:dyDescent="0.3">
      <c r="A54" s="72" t="s">
        <v>59</v>
      </c>
      <c r="B54" s="86"/>
      <c r="C54" s="86"/>
      <c r="D54" s="86"/>
      <c r="E54" s="87" t="s">
        <v>60</v>
      </c>
      <c r="F54" s="88"/>
      <c r="G54" s="89"/>
    </row>
    <row r="55" spans="1:7" ht="19.5" thickBot="1" x14ac:dyDescent="0.35">
      <c r="A55" s="72" t="s">
        <v>51</v>
      </c>
      <c r="B55" s="86"/>
      <c r="C55" s="86"/>
      <c r="D55" s="90"/>
      <c r="E55" s="91" t="s">
        <v>61</v>
      </c>
      <c r="F55" s="92"/>
      <c r="G55" s="93"/>
    </row>
    <row r="56" spans="1:7" s="82" customFormat="1" ht="18.75" x14ac:dyDescent="0.25">
      <c r="A56" s="85" t="s">
        <v>62</v>
      </c>
      <c r="B56" s="85"/>
      <c r="C56" s="85"/>
      <c r="D56" s="85"/>
      <c r="E56" s="80"/>
      <c r="F56" s="80"/>
      <c r="G56" s="81"/>
    </row>
    <row r="57" spans="1:7" s="82" customFormat="1" ht="19.5" customHeight="1" x14ac:dyDescent="0.25">
      <c r="A57" s="83" t="s">
        <v>63</v>
      </c>
      <c r="B57" s="83"/>
      <c r="C57" s="83"/>
      <c r="D57" s="83"/>
      <c r="E57" s="80"/>
      <c r="F57" s="80"/>
      <c r="G57" s="81"/>
    </row>
    <row r="58" spans="1:7" ht="36.75" hidden="1" customHeight="1" x14ac:dyDescent="0.25">
      <c r="A58" s="94" t="s">
        <v>64</v>
      </c>
      <c r="B58" s="94"/>
      <c r="C58" s="94"/>
      <c r="D58" s="94"/>
      <c r="E58" s="74"/>
      <c r="F58" s="74"/>
      <c r="G58" s="75"/>
    </row>
    <row r="59" spans="1:7" hidden="1" x14ac:dyDescent="0.25">
      <c r="A59" s="95"/>
    </row>
    <row r="60" spans="1:7" s="96" customFormat="1" ht="18.75" x14ac:dyDescent="0.3">
      <c r="A60" s="96" t="s">
        <v>65</v>
      </c>
      <c r="B60" s="96" t="s">
        <v>66</v>
      </c>
    </row>
    <row r="62" spans="1:7" ht="15.75" x14ac:dyDescent="0.25">
      <c r="A62" s="97"/>
    </row>
    <row r="66" spans="1:1" x14ac:dyDescent="0.25">
      <c r="A66" s="98"/>
    </row>
    <row r="71" spans="1:1" x14ac:dyDescent="0.25">
      <c r="A71" s="98"/>
    </row>
    <row r="75" spans="1:1" x14ac:dyDescent="0.25">
      <c r="A75" s="98"/>
    </row>
  </sheetData>
  <mergeCells count="22">
    <mergeCell ref="A57:D57"/>
    <mergeCell ref="A58:D58"/>
    <mergeCell ref="A47:D47"/>
    <mergeCell ref="A48:D48"/>
    <mergeCell ref="A50:D50"/>
    <mergeCell ref="A51:D51"/>
    <mergeCell ref="A52:D52"/>
    <mergeCell ref="A56:D56"/>
    <mergeCell ref="A21:J21"/>
    <mergeCell ref="A30:J30"/>
    <mergeCell ref="A40:D40"/>
    <mergeCell ref="E40:G40"/>
    <mergeCell ref="A43:D43"/>
    <mergeCell ref="A46:D46"/>
    <mergeCell ref="A9:J9"/>
    <mergeCell ref="A10:J10"/>
    <mergeCell ref="A11:D11"/>
    <mergeCell ref="A12:J12"/>
    <mergeCell ref="A19:A20"/>
    <mergeCell ref="B19:D19"/>
    <mergeCell ref="E19:G19"/>
    <mergeCell ref="H19:J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2018-11-06T10:51:06Z</dcterms:created>
  <dcterms:modified xsi:type="dcterms:W3CDTF">2018-11-06T10:51:29Z</dcterms:modified>
</cp:coreProperties>
</file>